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O:\Team Fiets en voetganger\1. subteam Rijdende fietsers\KO040_Fietsinfrastructuur en veiligheid\N2041B_Grote Fietsstromen 2022\Simuleren fietsstromen\6. Rekentool\"/>
    </mc:Choice>
  </mc:AlternateContent>
  <xr:revisionPtr revIDLastSave="0" documentId="8_{5692EFFD-A229-44A1-ADBF-CAD2E78847D7}" xr6:coauthVersionLast="47" xr6:coauthVersionMax="47" xr10:uidLastSave="{00000000-0000-0000-0000-000000000000}"/>
  <bookViews>
    <workbookView xWindow="28680" yWindow="-120" windowWidth="29040" windowHeight="15840" tabRatio="500" activeTab="1" xr2:uid="{00000000-000D-0000-FFFF-FFFF00000000}"/>
  </bookViews>
  <sheets>
    <sheet name="Toelichting" sheetId="7" r:id="rId1"/>
    <sheet name="Rekentool" sheetId="6" r:id="rId2"/>
    <sheet name="Berekeningen" sheetId="2" state="hidden" r:id="rId3"/>
  </sheets>
  <definedNames>
    <definedName name="invoer_obstakelvrij_links" localSheetId="1">Rekentool!#REF!</definedName>
    <definedName name="invoer_obstakelvrij_links">#REF!</definedName>
    <definedName name="invoer_obstakelvrij_rechts" localSheetId="1">Rekentool!#REF!</definedName>
    <definedName name="invoer_obstakelvrij_rech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6" l="1"/>
  <c r="A3" i="7"/>
  <c r="B25" i="6"/>
  <c r="B18" i="6" l="1"/>
  <c r="B19" i="6"/>
  <c r="B20" i="6" s="1"/>
  <c r="E25" i="6"/>
  <c r="D25" i="6"/>
  <c r="C25" i="6"/>
  <c r="B4" i="2" l="1"/>
  <c r="D9" i="2" s="1"/>
  <c r="B9" i="2" l="1"/>
  <c r="B5" i="2"/>
  <c r="E10" i="2" s="1"/>
  <c r="F9" i="2"/>
  <c r="C9" i="2"/>
  <c r="B6" i="2"/>
  <c r="E9" i="2"/>
  <c r="B7" i="2" l="1"/>
  <c r="E11" i="2" s="1"/>
  <c r="F10" i="2"/>
  <c r="B10" i="2"/>
  <c r="C10" i="2"/>
  <c r="D10" i="2"/>
  <c r="B11" i="2" l="1"/>
  <c r="D11" i="2"/>
  <c r="F11" i="2"/>
  <c r="C11" i="2"/>
  <c r="E26" i="6" l="1"/>
  <c r="E27" i="6" s="1"/>
  <c r="B26" i="6"/>
  <c r="B27" i="6" s="1"/>
  <c r="C26" i="6"/>
  <c r="C27" i="6" s="1"/>
  <c r="D26" i="6"/>
  <c r="D2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tc={83707A48-16AA-4057-B4E7-396D6583178B}</author>
    <author>Boggelen, Otto van</author>
  </authors>
  <commentList>
    <comment ref="A20" authorId="0" shapeId="0" xr:uid="{83707A48-16AA-4057-B4E7-396D6583178B}">
      <text>
        <t>[Opmerkingenthread]
U kunt deze opmerkingenthread lezen in uw versie van Excel. Eventuele wijzigingen aan de thread gaan echter verloren als het bestand wordt geopend in een nieuwere versie van Excel. Meer informatie: https://go.microsoft.com/fwlink/?linkid=870924
Opmerking:
    Ter achtergrond: het rekenmodel rekent niet in eenheden van seconden, maar in eenheden van kritische hiaten. Daarom is dit een tussenstap.</t>
      </text>
    </comment>
    <comment ref="E24" authorId="1" shapeId="0" xr:uid="{CFAE3EA9-282F-45EA-9EA5-8AB2123F2065}">
      <text>
        <r>
          <rPr>
            <sz val="9"/>
            <color indexed="81"/>
            <rFont val="Tahoma"/>
            <family val="2"/>
          </rPr>
          <t>Van toepassing als de fietsstroom over twee routes wordt verdeeld.</t>
        </r>
      </text>
    </comment>
  </commentList>
</comments>
</file>

<file path=xl/sharedStrings.xml><?xml version="1.0" encoding="utf-8"?>
<sst xmlns="http://schemas.openxmlformats.org/spreadsheetml/2006/main" count="48" uniqueCount="45">
  <si>
    <t>Kritisch hiaat tussen auto’s</t>
  </si>
  <si>
    <t>seconden</t>
  </si>
  <si>
    <t>Tussenberekeningen:</t>
  </si>
  <si>
    <t>Berekeningen om resultaten te interpoleren:</t>
  </si>
  <si>
    <t>Ondergrens index</t>
  </si>
  <si>
    <t>Bovengrens index</t>
  </si>
  <si>
    <t>Fietsersintensiteit ondergrens</t>
  </si>
  <si>
    <t>Fietsersintensiteit bovengrens</t>
  </si>
  <si>
    <t>Capaciteit bij ondergrens</t>
  </si>
  <si>
    <t>Capaciteit bij bovengrens</t>
  </si>
  <si>
    <t>Interpolatie</t>
  </si>
  <si>
    <t>Uitkomst:</t>
  </si>
  <si>
    <t>Onderzoeksresultaten: zie paper Knoop, V.L., Wierbos, M.J., Van Boggelen, O. (2021), Transportation Research Records. Capacity Gains of Splitting Cross Traffic into Multiple Sub-Streams, DOI: 10.1177/03611981211036683; fig 4a</t>
  </si>
  <si>
    <t>cyclist flow\nr of vehicles in between</t>
  </si>
  <si>
    <t>Fiets-intensiteit in richting 1</t>
  </si>
  <si>
    <t>Fiets-intensiteit in richting 2</t>
  </si>
  <si>
    <t>fietsers/uur</t>
  </si>
  <si>
    <t>Vuistregel: spitsintensiteit fiets is 15 % van de etmaal-intensiteit</t>
  </si>
  <si>
    <t>mvt/uur</t>
  </si>
  <si>
    <t>Vuistregel: spitsintensiteit auto is 10 % van de etmaal-intensiteit.</t>
  </si>
  <si>
    <t>Totaal aantal fietsers per uur</t>
  </si>
  <si>
    <t>Totaal aantal fietsers per kritisch hiaat</t>
  </si>
  <si>
    <t>Opstelruimte tussen fietsrichtingen (m)</t>
  </si>
  <si>
    <t>Wordt bepaald door kritisch hiaat</t>
  </si>
  <si>
    <t>https://www.fietsberaad.nl/Kennisbank/Fietsstromen-splitsen-leidt-tot-minder-vertraging</t>
  </si>
  <si>
    <t>Invoer</t>
  </si>
  <si>
    <t>(beta)versie 1.0, niet getoetst in de praktijk</t>
  </si>
  <si>
    <t xml:space="preserve">								</t>
  </si>
  <si>
    <t xml:space="preserve">Literatuur								</t>
  </si>
  <si>
    <r>
      <t xml:space="preserve">september 2023, (beta)versie 1.0  </t>
    </r>
    <r>
      <rPr>
        <b/>
        <i/>
        <sz val="11"/>
        <color theme="3"/>
        <rFont val="Calibri"/>
        <family val="2"/>
        <scheme val="minor"/>
      </rPr>
      <t>(niet getoetst in de praktijk)</t>
    </r>
  </si>
  <si>
    <t>Auto-intensiteit drukste richting</t>
  </si>
  <si>
    <t>fietsers/kritisch hiaat</t>
  </si>
  <si>
    <t>Capaciteit mvt zonder fietskruising</t>
  </si>
  <si>
    <t>IC-verhouding mvt zonder fietskruising</t>
  </si>
  <si>
    <t>Capaciteit mvt met fiets-kruising</t>
  </si>
  <si>
    <t>IC-verhouding mvt met fietskruising</t>
  </si>
  <si>
    <t>Opstelcapaciteit mvt tussen fietsrichtingen (N)</t>
  </si>
  <si>
    <t xml:space="preserve">Nieuwsbericht: </t>
  </si>
  <si>
    <t xml:space="preserve">Fietsberaadnotitie: </t>
  </si>
  <si>
    <t>Modelstudie:</t>
  </si>
  <si>
    <t>https://repository.tudelft.nl/islandora/object/uuid:fa7844a4-cf07-44fa-97eb-ed3afbb8db57/datastream/OBJ/download</t>
  </si>
  <si>
    <t>Simuleren van fietsstromen' (september 2023)</t>
  </si>
  <si>
    <t>Aanname ter toetsing: minimale volgtijd tussen auto's bij 20 km/h</t>
  </si>
  <si>
    <t>Fietsers die met voorrang in grote aantallen een gebiedsontsluitingsweg oversteken, kunnen de nodige vertraging opleveren voor het doorgaande verkeer. Dat is in ieder geval deels te voorkomen door de stromen fietsers op te splitsen.
Deze tool is een hulpmiddel om te bepalen wanneer fietsstromen in de voorrang in tweeën gesplitst moeten worden. Het idee erachter is dat het autoverkeer gebruik maakt van hiaten in de fietsstromen. Splitsing van de fietsstromen leidt ertoe dat er per stroom meer afzonderlijke hiaten ontstaan. De optelsom van deze afzonderlijke hiaten pakt aanzienlijk gunstiger uit dan de hiaten die zich voordoen in een enkele stroom fietsers. We beschouwen deze tool als een eerste prototype. Het geeft pas betrouwbare uitkomsten als de aannames in de tool in de praktijk getoetst zijn. Afhankelijk van de reacties willen we bepalen of we de tool verder willen verbeteren. Reacties en gebruikerservaringen zijn daarom meer dan welkom via fietsberaad@crow.nl.
De tool is gebaseerd op een modelstudie [open access] verricht door Victor L. Knoop en Maria Jettina Wierbos (TU-Delft) en Otto van Boggelen (CROW-Fietsberaad). Het is het resultaat van een intensieve samenwerking tussen CROW-Fietsberaad, TU-Delft en Verkeersmodellering.nl. De tool is een aanvulling op de Fietsberaadnotitie "Simulatie van fietsstromen" (september 2023) die uit de inventarisatie is gekomen.</t>
  </si>
  <si>
    <t>Rekentool autocapaciteit bij kruisen van fietsstromen in de voorrang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</si>
</sst>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amily val="2"/>
    </font>
    <font>
      <sz val="9"/>
      <color indexed="81"/>
      <name val="Tahoma"/>
      <family val="2"/>
    </font>
    <font>
      <u/>
      <sz val="10"/>
      <color theme="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i/>
      <sz val="11"/>
      <color theme="0" tint="-0.499984740745262"/>
      <name val="Calibri"/>
      <family val="2"/>
      <scheme val="minor"/>
    </font>
    <font>
      <sz val="11"/>
      <name val="Calibri"/>
      <family val="2"/>
      <scheme val="minor"/>
    </font>
    <font>
      <b/>
      <i/>
      <sz val="11"/>
      <color theme="3"/>
      <name val="Calibri"/>
      <family val="2"/>
      <scheme val="minor"/>
    </font>
    <font>
      <b/>
      <sz val="15"/>
      <color rgb="FF008BCA"/>
      <name val="Calibri"/>
      <family val="2"/>
      <scheme val="minor"/>
    </font>
    <font>
      <b/>
      <sz val="10"/>
      <name val="Arial"/>
      <family val="2"/>
    </font>
  </fonts>
  <fills count="11">
    <fill>
      <patternFill patternType="none"/>
    </fill>
    <fill>
      <patternFill patternType="gray125"/>
    </fill>
    <fill>
      <patternFill patternType="solid">
        <fgColor indexed="31"/>
        <bgColor indexed="42"/>
      </patternFill>
    </fill>
    <fill>
      <patternFill patternType="solid">
        <fgColor theme="0"/>
        <bgColor indexed="26"/>
      </patternFill>
    </fill>
    <fill>
      <patternFill patternType="solid">
        <fgColor theme="0"/>
        <bgColor indexed="34"/>
      </patternFill>
    </fill>
    <fill>
      <patternFill patternType="solid">
        <fgColor theme="0"/>
        <bgColor indexed="64"/>
      </patternFill>
    </fill>
    <fill>
      <patternFill patternType="solid">
        <fgColor rgb="FFFFCC99"/>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42"/>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s>
  <cellStyleXfs count="6">
    <xf numFmtId="0" fontId="0" fillId="0" borderId="0"/>
    <xf numFmtId="0" fontId="2" fillId="0" borderId="0" applyNumberFormat="0" applyFill="0" applyBorder="0" applyAlignment="0" applyProtection="0"/>
    <xf numFmtId="0" fontId="3" fillId="0" borderId="2" applyNumberFormat="0" applyFill="0" applyAlignment="0" applyProtection="0"/>
    <xf numFmtId="0" fontId="4" fillId="0" borderId="3" applyNumberFormat="0" applyFill="0" applyAlignment="0" applyProtection="0"/>
    <xf numFmtId="0" fontId="5" fillId="0" borderId="0" applyNumberFormat="0" applyFill="0" applyBorder="0" applyAlignment="0" applyProtection="0"/>
    <xf numFmtId="0" fontId="6" fillId="6" borderId="4" applyNumberFormat="0" applyAlignment="0" applyProtection="0"/>
  </cellStyleXfs>
  <cellXfs count="38">
    <xf numFmtId="0" fontId="0" fillId="0" borderId="0" xfId="0"/>
    <xf numFmtId="0" fontId="0" fillId="2" borderId="0" xfId="0" applyFill="1"/>
    <xf numFmtId="0" fontId="0" fillId="5" borderId="0" xfId="0" applyFill="1"/>
    <xf numFmtId="0" fontId="3" fillId="5" borderId="2" xfId="2" applyFill="1"/>
    <xf numFmtId="0" fontId="4" fillId="5" borderId="3" xfId="3" applyFill="1"/>
    <xf numFmtId="0" fontId="5" fillId="5" borderId="0" xfId="4" applyFill="1"/>
    <xf numFmtId="0" fontId="8" fillId="5" borderId="0" xfId="0" applyFont="1" applyFill="1"/>
    <xf numFmtId="0" fontId="6" fillId="6" borderId="4" xfId="5" applyAlignment="1" applyProtection="1">
      <alignment horizontal="center"/>
      <protection locked="0"/>
    </xf>
    <xf numFmtId="2" fontId="6" fillId="7" borderId="4" xfId="5" applyNumberFormat="1" applyFill="1" applyAlignment="1" applyProtection="1">
      <alignment horizontal="center"/>
      <protection locked="0"/>
    </xf>
    <xf numFmtId="0" fontId="0" fillId="5" borderId="0" xfId="0" applyFill="1" applyAlignment="1">
      <alignment horizontal="center" vertical="center"/>
    </xf>
    <xf numFmtId="0" fontId="4" fillId="5" borderId="0" xfId="3" applyFill="1" applyBorder="1"/>
    <xf numFmtId="0" fontId="0" fillId="3" borderId="1" xfId="0" applyFill="1" applyBorder="1" applyAlignment="1">
      <alignment horizontal="center"/>
    </xf>
    <xf numFmtId="3" fontId="0" fillId="4" borderId="1" xfId="0" applyNumberFormat="1" applyFill="1" applyBorder="1" applyAlignment="1">
      <alignment horizontal="center"/>
    </xf>
    <xf numFmtId="0" fontId="3" fillId="5" borderId="0" xfId="2" applyFill="1" applyBorder="1"/>
    <xf numFmtId="17" fontId="5" fillId="5" borderId="0" xfId="4" applyNumberFormat="1" applyFill="1"/>
    <xf numFmtId="0" fontId="11" fillId="5" borderId="0" xfId="2" applyFont="1" applyFill="1" applyBorder="1"/>
    <xf numFmtId="1" fontId="6" fillId="6" borderId="4" xfId="5" applyNumberFormat="1" applyAlignment="1" applyProtection="1">
      <alignment horizontal="center"/>
      <protection locked="0"/>
    </xf>
    <xf numFmtId="0" fontId="5" fillId="9" borderId="0" xfId="4" applyFill="1"/>
    <xf numFmtId="0" fontId="5" fillId="7" borderId="0" xfId="4" applyFill="1"/>
    <xf numFmtId="1" fontId="6" fillId="7" borderId="4" xfId="5" applyNumberFormat="1" applyFill="1" applyAlignment="1" applyProtection="1">
      <alignment horizontal="center"/>
    </xf>
    <xf numFmtId="0" fontId="0" fillId="10" borderId="0" xfId="0" applyFill="1"/>
    <xf numFmtId="0" fontId="0" fillId="7" borderId="0" xfId="0" applyFill="1"/>
    <xf numFmtId="2" fontId="6" fillId="7" borderId="4" xfId="5" applyNumberFormat="1" applyFill="1" applyAlignment="1" applyProtection="1">
      <alignment horizontal="center"/>
    </xf>
    <xf numFmtId="164" fontId="6" fillId="7" borderId="4" xfId="5" applyNumberFormat="1" applyFill="1" applyAlignment="1" applyProtection="1">
      <alignment horizontal="center"/>
    </xf>
    <xf numFmtId="0" fontId="8" fillId="7" borderId="0" xfId="0" applyFont="1" applyFill="1"/>
    <xf numFmtId="0" fontId="9" fillId="5" borderId="0" xfId="1" applyFont="1" applyFill="1" applyAlignment="1"/>
    <xf numFmtId="0" fontId="7" fillId="5" borderId="0" xfId="1" applyFont="1" applyFill="1" applyAlignment="1"/>
    <xf numFmtId="0" fontId="12" fillId="2" borderId="0" xfId="0" applyFont="1" applyFill="1"/>
    <xf numFmtId="0" fontId="10" fillId="5" borderId="0" xfId="4" applyFont="1" applyFill="1"/>
    <xf numFmtId="0" fontId="9" fillId="5" borderId="0" xfId="0" applyFont="1" applyFill="1"/>
    <xf numFmtId="0" fontId="7" fillId="5" borderId="0" xfId="1" quotePrefix="1" applyFont="1" applyFill="1"/>
    <xf numFmtId="0" fontId="12" fillId="3" borderId="1" xfId="0" applyFont="1" applyFill="1" applyBorder="1" applyAlignment="1">
      <alignment horizontal="center"/>
    </xf>
    <xf numFmtId="0" fontId="5" fillId="0" borderId="0" xfId="4" applyFill="1"/>
    <xf numFmtId="0" fontId="12" fillId="2" borderId="0" xfId="0" applyFont="1" applyFill="1" applyAlignment="1">
      <alignment wrapText="1"/>
    </xf>
    <xf numFmtId="0" fontId="9" fillId="5" borderId="0" xfId="0" applyFont="1" applyFill="1" applyAlignment="1">
      <alignment wrapText="1"/>
    </xf>
    <xf numFmtId="0" fontId="8" fillId="5" borderId="0" xfId="0" applyFont="1" applyFill="1" applyAlignment="1">
      <alignment horizontal="left" vertical="center"/>
    </xf>
    <xf numFmtId="0" fontId="0" fillId="2" borderId="0" xfId="0" applyFill="1" applyAlignment="1">
      <alignment horizontal="left" wrapText="1"/>
    </xf>
    <xf numFmtId="0" fontId="6" fillId="8" borderId="4" xfId="5" applyFill="1" applyAlignment="1" applyProtection="1">
      <alignment horizontal="center"/>
      <protection locked="0"/>
    </xf>
  </cellXfs>
  <cellStyles count="6">
    <cellStyle name="Hyperlink" xfId="1" builtinId="8"/>
    <cellStyle name="Invoer" xfId="5" builtinId="20"/>
    <cellStyle name="Kop 1" xfId="2" builtinId="16"/>
    <cellStyle name="Kop 2" xfId="3" builtinId="17"/>
    <cellStyle name="Kop 4" xfId="4" builtinId="19"/>
    <cellStyle name="Standaard" xfId="0" builtinId="0"/>
  </cellStyles>
  <dxfs count="6">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B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IC-verhouding</a:t>
            </a:r>
            <a:r>
              <a:rPr lang="nl-NL" baseline="0"/>
              <a:t> naar opstelruimte</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Rekentool!$B$25:$E$25</c:f>
              <c:numCache>
                <c:formatCode>General</c:formatCode>
                <c:ptCount val="4"/>
                <c:pt idx="0">
                  <c:v>0</c:v>
                </c:pt>
                <c:pt idx="1">
                  <c:v>6</c:v>
                </c:pt>
                <c:pt idx="2">
                  <c:v>12</c:v>
                </c:pt>
                <c:pt idx="3">
                  <c:v>60</c:v>
                </c:pt>
              </c:numCache>
            </c:numRef>
          </c:xVal>
          <c:yVal>
            <c:numRef>
              <c:f>Rekentool!$B$27:$E$27</c:f>
              <c:numCache>
                <c:formatCode>0.00</c:formatCode>
                <c:ptCount val="4"/>
                <c:pt idx="0">
                  <c:v>0.7331833319506359</c:v>
                </c:pt>
                <c:pt idx="1">
                  <c:v>0.63530449637167075</c:v>
                </c:pt>
                <c:pt idx="2">
                  <c:v>0.57581609174053838</c:v>
                </c:pt>
                <c:pt idx="3">
                  <c:v>0.47670205497706913</c:v>
                </c:pt>
              </c:numCache>
            </c:numRef>
          </c:yVal>
          <c:smooth val="0"/>
          <c:extLst>
            <c:ext xmlns:c16="http://schemas.microsoft.com/office/drawing/2014/chart" uri="{C3380CC4-5D6E-409C-BE32-E72D297353CC}">
              <c16:uniqueId val="{00000000-93EB-4B57-8501-E3BC1D54E2C7}"/>
            </c:ext>
          </c:extLst>
        </c:ser>
        <c:dLbls>
          <c:showLegendKey val="0"/>
          <c:showVal val="0"/>
          <c:showCatName val="0"/>
          <c:showSerName val="0"/>
          <c:showPercent val="0"/>
          <c:showBubbleSize val="0"/>
        </c:dLbls>
        <c:axId val="1974134751"/>
        <c:axId val="1974119871"/>
      </c:scatterChart>
      <c:valAx>
        <c:axId val="197413475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Opstelruimte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974119871"/>
        <c:crosses val="autoZero"/>
        <c:crossBetween val="midCat"/>
      </c:valAx>
      <c:valAx>
        <c:axId val="19741198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IC-verhouding mvt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97413475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mailto:fietsberaad@crow.nl?subject=Reactie%20Rekentool%20autocapaciteit%20bij%20kruizen%20van%20fietsstromen%20in%20de%20voorrang"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emf"/><Relationship Id="rId1" Type="http://schemas.openxmlformats.org/officeDocument/2006/relationships/image" Target="../media/image2.jpe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142875</xdr:rowOff>
    </xdr:from>
    <xdr:to>
      <xdr:col>3</xdr:col>
      <xdr:colOff>98200</xdr:colOff>
      <xdr:row>0</xdr:row>
      <xdr:rowOff>686050</xdr:rowOff>
    </xdr:to>
    <xdr:pic>
      <xdr:nvPicPr>
        <xdr:cNvPr id="4" name="Afbeelding 3">
          <a:extLst>
            <a:ext uri="{FF2B5EF4-FFF2-40B4-BE49-F238E27FC236}">
              <a16:creationId xmlns:a16="http://schemas.microsoft.com/office/drawing/2014/main" id="{3E33662D-4CFD-4018-BF81-2D575B58CD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42875"/>
          <a:ext cx="1879375" cy="543175"/>
        </a:xfrm>
        <a:prstGeom prst="rect">
          <a:avLst/>
        </a:prstGeom>
      </xdr:spPr>
    </xdr:pic>
    <xdr:clientData/>
  </xdr:twoCellAnchor>
  <xdr:twoCellAnchor>
    <xdr:from>
      <xdr:col>0</xdr:col>
      <xdr:colOff>625475</xdr:colOff>
      <xdr:row>5</xdr:row>
      <xdr:rowOff>206375</xdr:rowOff>
    </xdr:from>
    <xdr:to>
      <xdr:col>4</xdr:col>
      <xdr:colOff>76200</xdr:colOff>
      <xdr:row>5</xdr:row>
      <xdr:rowOff>644525</xdr:rowOff>
    </xdr:to>
    <xdr:sp macro="" textlink="">
      <xdr:nvSpPr>
        <xdr:cNvPr id="2" name="Rechthoek: afgeronde hoeken 1">
          <a:hlinkClick xmlns:r="http://schemas.openxmlformats.org/officeDocument/2006/relationships" r:id="rId2"/>
          <a:extLst>
            <a:ext uri="{FF2B5EF4-FFF2-40B4-BE49-F238E27FC236}">
              <a16:creationId xmlns:a16="http://schemas.microsoft.com/office/drawing/2014/main" id="{4507C03E-81AC-3514-2ADD-1D4D28CBE34E}"/>
            </a:ext>
          </a:extLst>
        </xdr:cNvPr>
        <xdr:cNvSpPr/>
      </xdr:nvSpPr>
      <xdr:spPr bwMode="auto">
        <a:xfrm>
          <a:off x="625475" y="5264150"/>
          <a:ext cx="2003425" cy="438150"/>
        </a:xfrm>
        <a:prstGeom prst="roundRect">
          <a:avLst/>
        </a:prstGeom>
        <a:solidFill>
          <a:schemeClr val="accent2"/>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nl-NL" sz="1400" b="1">
              <a:solidFill>
                <a:schemeClr val="bg1"/>
              </a:solidFill>
              <a:latin typeface="+mn-lt"/>
            </a:rPr>
            <a:t>Reactie</a:t>
          </a:r>
          <a:r>
            <a:rPr lang="nl-NL" sz="1400" b="1" baseline="0">
              <a:solidFill>
                <a:schemeClr val="bg1"/>
              </a:solidFill>
              <a:latin typeface="+mn-lt"/>
            </a:rPr>
            <a:t> versturen</a:t>
          </a:r>
          <a:endParaRPr lang="nl-NL" sz="1400" b="1">
            <a:solidFill>
              <a:schemeClr val="bg1"/>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84666</xdr:colOff>
      <xdr:row>0</xdr:row>
      <xdr:rowOff>93134</xdr:rowOff>
    </xdr:from>
    <xdr:to>
      <xdr:col>0</xdr:col>
      <xdr:colOff>87841</xdr:colOff>
      <xdr:row>5</xdr:row>
      <xdr:rowOff>144993</xdr:rowOff>
    </xdr:to>
    <xdr:pic>
      <xdr:nvPicPr>
        <xdr:cNvPr id="2" name="Afbeelding 1">
          <a:extLst>
            <a:ext uri="{FF2B5EF4-FFF2-40B4-BE49-F238E27FC236}">
              <a16:creationId xmlns:a16="http://schemas.microsoft.com/office/drawing/2014/main" id="{63A38012-2E10-4013-BFA8-67DB35662A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841" y="93134"/>
          <a:ext cx="0" cy="1382184"/>
        </a:xfrm>
        <a:prstGeom prst="rect">
          <a:avLst/>
        </a:prstGeom>
      </xdr:spPr>
    </xdr:pic>
    <xdr:clientData/>
  </xdr:twoCellAnchor>
  <xdr:twoCellAnchor editAs="oneCell">
    <xdr:from>
      <xdr:col>3</xdr:col>
      <xdr:colOff>904240</xdr:colOff>
      <xdr:row>0</xdr:row>
      <xdr:rowOff>147743</xdr:rowOff>
    </xdr:from>
    <xdr:to>
      <xdr:col>3</xdr:col>
      <xdr:colOff>907415</xdr:colOff>
      <xdr:row>5</xdr:row>
      <xdr:rowOff>59690</xdr:rowOff>
    </xdr:to>
    <xdr:pic>
      <xdr:nvPicPr>
        <xdr:cNvPr id="3" name="Picture 21" descr="Macintosh HD:Users:TomvdLinden:Dropbox:Inpladi Content marketing:Word template:CR9 Fietsberaad C_CMYK–21-5-0-87.eps">
          <a:extLst>
            <a:ext uri="{FF2B5EF4-FFF2-40B4-BE49-F238E27FC236}">
              <a16:creationId xmlns:a16="http://schemas.microsoft.com/office/drawing/2014/main" id="{F18BC169-2018-4E14-9CA0-FF35E1EE31B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22490" y="144568"/>
          <a:ext cx="0" cy="1245447"/>
        </a:xfrm>
        <a:prstGeom prst="rect">
          <a:avLst/>
        </a:prstGeom>
        <a:solidFill>
          <a:schemeClr val="bg1"/>
        </a:solidFill>
        <a:ln>
          <a:noFill/>
        </a:ln>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id="http://schemas.microsoft.com/office/word/2016/wordml/cid"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ve="http://schemas.openxmlformats.org/markup-compatibility/2006"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ext>
        </a:extLst>
      </xdr:spPr>
    </xdr:pic>
    <xdr:clientData/>
  </xdr:twoCellAnchor>
  <xdr:twoCellAnchor editAs="oneCell">
    <xdr:from>
      <xdr:col>4</xdr:col>
      <xdr:colOff>892175</xdr:colOff>
      <xdr:row>0</xdr:row>
      <xdr:rowOff>209550</xdr:rowOff>
    </xdr:from>
    <xdr:to>
      <xdr:col>5</xdr:col>
      <xdr:colOff>1340516</xdr:colOff>
      <xdr:row>2</xdr:row>
      <xdr:rowOff>48472</xdr:rowOff>
    </xdr:to>
    <xdr:pic>
      <xdr:nvPicPr>
        <xdr:cNvPr id="4" name="Picture 21" descr="Macintosh HD:Users:TomvdLinden:Dropbox:Inpladi Content marketing:Word template:CR9 Fietsberaad C_CMYK–21-5-0-87.eps">
          <a:extLst>
            <a:ext uri="{FF2B5EF4-FFF2-40B4-BE49-F238E27FC236}">
              <a16:creationId xmlns:a16="http://schemas.microsoft.com/office/drawing/2014/main" id="{938575F4-AD64-418C-BBED-89A81262482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45400" y="209550"/>
          <a:ext cx="1613566" cy="492972"/>
        </a:xfrm>
        <a:prstGeom prst="rect">
          <a:avLst/>
        </a:prstGeom>
        <a:solidFill>
          <a:schemeClr val="bg1"/>
        </a:solidFill>
        <a:ln>
          <a:noFill/>
        </a:ln>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id="http://schemas.microsoft.com/office/word/2016/wordml/cid"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ve="http://schemas.openxmlformats.org/markup-compatibility/2006"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ext>
        </a:extLst>
      </xdr:spPr>
    </xdr:pic>
    <xdr:clientData/>
  </xdr:twoCellAnchor>
  <xdr:twoCellAnchor editAs="oneCell">
    <xdr:from>
      <xdr:col>0</xdr:col>
      <xdr:colOff>82549</xdr:colOff>
      <xdr:row>4</xdr:row>
      <xdr:rowOff>152400</xdr:rowOff>
    </xdr:from>
    <xdr:to>
      <xdr:col>2</xdr:col>
      <xdr:colOff>76199</xdr:colOff>
      <xdr:row>6</xdr:row>
      <xdr:rowOff>1587</xdr:rowOff>
    </xdr:to>
    <xdr:pic>
      <xdr:nvPicPr>
        <xdr:cNvPr id="7" name="Afbeelding 6">
          <a:extLst>
            <a:ext uri="{FF2B5EF4-FFF2-40B4-BE49-F238E27FC236}">
              <a16:creationId xmlns:a16="http://schemas.microsoft.com/office/drawing/2014/main" id="{A8B677B9-A173-4727-BF1E-13454F9A7B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49" y="1323975"/>
          <a:ext cx="4041775" cy="2973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1418167</xdr:colOff>
      <xdr:row>28</xdr:row>
      <xdr:rowOff>52917</xdr:rowOff>
    </xdr:from>
    <xdr:to>
      <xdr:col>4</xdr:col>
      <xdr:colOff>981604</xdr:colOff>
      <xdr:row>45</xdr:row>
      <xdr:rowOff>95250</xdr:rowOff>
    </xdr:to>
    <xdr:graphicFrame macro="">
      <xdr:nvGraphicFramePr>
        <xdr:cNvPr id="6" name="Grafiek 5">
          <a:extLst>
            <a:ext uri="{FF2B5EF4-FFF2-40B4-BE49-F238E27FC236}">
              <a16:creationId xmlns:a16="http://schemas.microsoft.com/office/drawing/2014/main" id="{1779D8F2-BBFC-4BF7-90F6-2916304CE8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Wolters, Stan" id="{758A5FDD-5C1C-4DCA-8D93-4888F9E79AE4}" userId="S::Stan.Wolters@crow.nl::57216ecc-5754-4419-a728-63cee5d1dca5"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0" dT="2023-11-09T11:54:52.69" personId="{758A5FDD-5C1C-4DCA-8D93-4888F9E79AE4}" id="{83707A48-16AA-4057-B4E7-396D6583178B}">
    <text>Ter achtergrond: het rekenmodel rekent niet in eenheden van seconden, maar in eenheden van kritische hiaten. Daarom is dit een tussenstap.</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ietsberaad.nl/Kennisbank/Fietsstromen-modelleren-in-bestaande-simulatiemode" TargetMode="External"/><Relationship Id="rId1" Type="http://schemas.openxmlformats.org/officeDocument/2006/relationships/hyperlink" Target="https://repository.tudelft.nl/islandora/object/uuid:fa7844a4-cf07-44fa-97eb-ed3afbb8db57/datastream/OBJ/downloa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DF833-5618-439A-9903-2C550072040F}">
  <dimension ref="A1:K10"/>
  <sheetViews>
    <sheetView workbookViewId="0">
      <selection activeCell="K1" sqref="K1"/>
    </sheetView>
  </sheetViews>
  <sheetFormatPr defaultColWidth="0" defaultRowHeight="12.65" customHeight="1" zeroHeight="1" x14ac:dyDescent="0.25"/>
  <cols>
    <col min="1" max="10" width="9.1796875" customWidth="1"/>
    <col min="11" max="11" width="30.54296875" customWidth="1"/>
    <col min="12" max="16384" width="9.1796875" hidden="1"/>
  </cols>
  <sheetData>
    <row r="1" spans="1:11" ht="62.5" customHeight="1" x14ac:dyDescent="0.25">
      <c r="A1" s="2"/>
      <c r="B1" s="2"/>
      <c r="C1" s="2"/>
      <c r="D1" s="2"/>
      <c r="E1" s="2"/>
      <c r="F1" s="2"/>
      <c r="G1" s="2"/>
      <c r="H1" s="2"/>
      <c r="I1" s="2"/>
      <c r="J1" s="2"/>
      <c r="K1" s="2"/>
    </row>
    <row r="2" spans="1:11" ht="12.5" x14ac:dyDescent="0.25">
      <c r="A2" s="2"/>
      <c r="B2" s="2"/>
      <c r="C2" s="2"/>
      <c r="D2" s="2"/>
      <c r="E2" s="2"/>
      <c r="F2" s="2"/>
      <c r="G2" s="2"/>
      <c r="H2" s="2"/>
      <c r="I2" s="2"/>
      <c r="J2" s="2"/>
      <c r="K2" s="2"/>
    </row>
    <row r="3" spans="1:11" ht="26.5" customHeight="1" x14ac:dyDescent="0.45">
      <c r="A3" s="15" t="str">
        <f>Rekentool!A3</f>
        <v>Rekentool autocapaciteit bij kruisen van fietsstromen in de voorrang</v>
      </c>
      <c r="B3" s="13"/>
      <c r="C3" s="13"/>
      <c r="D3" s="13"/>
      <c r="E3" s="13"/>
      <c r="F3" s="13"/>
      <c r="G3" s="13"/>
      <c r="H3" s="13"/>
      <c r="I3" s="13"/>
      <c r="J3" s="13"/>
      <c r="K3" s="13"/>
    </row>
    <row r="4" spans="1:11" ht="22" customHeight="1" x14ac:dyDescent="0.35">
      <c r="A4" s="14" t="s">
        <v>29</v>
      </c>
      <c r="B4" s="5"/>
      <c r="C4" s="5"/>
      <c r="D4" s="5"/>
      <c r="E4" s="5"/>
      <c r="F4" s="5"/>
      <c r="G4" s="5"/>
      <c r="H4" s="5"/>
      <c r="I4" s="5"/>
      <c r="J4" s="5"/>
      <c r="K4" s="5"/>
    </row>
    <row r="5" spans="1:11" ht="222" customHeight="1" x14ac:dyDescent="0.35">
      <c r="A5" s="2"/>
      <c r="B5" s="34" t="s">
        <v>43</v>
      </c>
      <c r="C5" s="34"/>
      <c r="D5" s="34"/>
      <c r="E5" s="34"/>
      <c r="F5" s="34"/>
      <c r="G5" s="34"/>
      <c r="H5" s="34"/>
      <c r="I5" s="34"/>
      <c r="J5" s="34"/>
      <c r="K5" s="34"/>
    </row>
    <row r="6" spans="1:11" ht="60" customHeight="1" x14ac:dyDescent="0.25">
      <c r="A6" s="2" t="s">
        <v>27</v>
      </c>
      <c r="B6" s="2"/>
      <c r="C6" s="2"/>
      <c r="D6" s="2"/>
      <c r="E6" s="2"/>
      <c r="F6" s="2"/>
      <c r="G6" s="2"/>
      <c r="H6" s="2"/>
      <c r="I6" s="2"/>
      <c r="J6" s="2"/>
      <c r="K6" s="2"/>
    </row>
    <row r="7" spans="1:11" ht="19.5" x14ac:dyDescent="0.45">
      <c r="A7" s="15" t="s">
        <v>28</v>
      </c>
      <c r="B7" s="13"/>
      <c r="C7" s="13"/>
      <c r="D7" s="13"/>
      <c r="E7" s="13"/>
      <c r="F7" s="13"/>
      <c r="G7" s="13"/>
      <c r="H7" s="13"/>
      <c r="I7" s="13"/>
      <c r="J7" s="13"/>
      <c r="K7" s="13"/>
    </row>
    <row r="8" spans="1:11" ht="19.5" customHeight="1" x14ac:dyDescent="0.45">
      <c r="A8" s="29" t="s">
        <v>38</v>
      </c>
      <c r="B8" s="29"/>
      <c r="C8" s="30" t="s">
        <v>41</v>
      </c>
      <c r="D8" s="29"/>
      <c r="E8" s="29"/>
      <c r="F8" s="29"/>
      <c r="G8" s="29"/>
      <c r="H8" s="29"/>
      <c r="I8" s="29"/>
      <c r="J8" s="29"/>
      <c r="K8" s="13"/>
    </row>
    <row r="9" spans="1:11" ht="14.5" x14ac:dyDescent="0.35">
      <c r="A9" s="25" t="s">
        <v>37</v>
      </c>
      <c r="B9" s="26"/>
      <c r="C9" s="26" t="s">
        <v>24</v>
      </c>
      <c r="D9" s="26"/>
      <c r="E9" s="26"/>
      <c r="F9" s="26"/>
      <c r="G9" s="26"/>
      <c r="H9" s="26"/>
      <c r="I9" s="26"/>
      <c r="J9" s="26"/>
      <c r="K9" s="26"/>
    </row>
    <row r="10" spans="1:11" ht="14.5" x14ac:dyDescent="0.35">
      <c r="A10" s="25" t="s">
        <v>39</v>
      </c>
      <c r="B10" s="25"/>
      <c r="C10" s="26" t="s">
        <v>40</v>
      </c>
      <c r="D10" s="25"/>
      <c r="E10" s="25"/>
      <c r="F10" s="25"/>
      <c r="G10" s="25"/>
      <c r="H10" s="25"/>
      <c r="I10" s="25"/>
      <c r="J10" s="25"/>
      <c r="K10" s="25"/>
    </row>
  </sheetData>
  <sheetProtection algorithmName="SHA-512" hashValue="hhof72RQx1qnCF4yM4yXUhQvkDf+jUHcoM0w/uWsKkxqfxNULbNpsgWt/bf2gphbM2SIL8u51hC589FM/qd8PQ==" saltValue="fiO6YbkC5x3v3tQgrtJQuw==" spinCount="100000" sheet="1" objects="1" scenarios="1"/>
  <mergeCells count="1">
    <mergeCell ref="B5:K5"/>
  </mergeCells>
  <hyperlinks>
    <hyperlink ref="C10" r:id="rId1" xr:uid="{CF8EE25D-E9AC-466B-9F53-0E38741CA444}"/>
    <hyperlink ref="C8" r:id="rId2" xr:uid="{9965698C-3386-4926-B910-93E50D18D3FF}"/>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16A30-AA51-4000-8BFE-17B00EF698D6}">
  <sheetPr codeName="Blad5"/>
  <dimension ref="A1:XFC47"/>
  <sheetViews>
    <sheetView tabSelected="1" zoomScaleNormal="100" workbookViewId="0">
      <selection activeCell="B11" sqref="B11"/>
    </sheetView>
  </sheetViews>
  <sheetFormatPr defaultColWidth="0" defaultRowHeight="0" customHeight="1" zeroHeight="1" x14ac:dyDescent="0.25"/>
  <cols>
    <col min="1" max="1" width="41.453125" customWidth="1"/>
    <col min="2" max="5" width="16.54296875" customWidth="1"/>
    <col min="6" max="6" width="26.26953125" style="2" customWidth="1"/>
    <col min="7" max="7" width="9.1796875" hidden="1"/>
    <col min="8" max="8" width="14.1796875" hidden="1"/>
    <col min="9" max="10" width="24" hidden="1"/>
    <col min="11" max="11" width="9.1796875" hidden="1"/>
    <col min="12" max="12" width="14.1796875" hidden="1"/>
    <col min="13" max="14" width="24" hidden="1"/>
    <col min="15" max="16383" width="3" hidden="1"/>
    <col min="16384" max="16384" width="1" hidden="1"/>
  </cols>
  <sheetData>
    <row r="1" spans="1:14" ht="51.75" customHeight="1" x14ac:dyDescent="0.25">
      <c r="A1" s="9"/>
      <c r="B1" s="2"/>
      <c r="C1" s="2"/>
      <c r="D1" s="2"/>
      <c r="E1" s="2"/>
    </row>
    <row r="2" spans="1:14" ht="12.5" hidden="1" x14ac:dyDescent="0.25">
      <c r="A2" s="2"/>
      <c r="B2" s="2"/>
      <c r="C2" s="2"/>
      <c r="D2" s="2"/>
      <c r="E2" s="2"/>
      <c r="G2" s="2"/>
      <c r="H2" s="2"/>
    </row>
    <row r="3" spans="1:14" ht="20" thickBot="1" x14ac:dyDescent="0.5">
      <c r="A3" s="3" t="s">
        <v>44</v>
      </c>
      <c r="B3" s="3"/>
      <c r="C3" s="3"/>
      <c r="D3" s="3"/>
      <c r="E3" s="3"/>
      <c r="F3" s="3"/>
      <c r="G3" s="2"/>
      <c r="H3" s="2"/>
      <c r="I3" s="2"/>
      <c r="J3" s="2"/>
      <c r="K3" s="2"/>
      <c r="L3" s="2"/>
    </row>
    <row r="4" spans="1:14" ht="20" thickTop="1" x14ac:dyDescent="0.45">
      <c r="A4" s="28" t="s">
        <v>26</v>
      </c>
      <c r="B4" s="13"/>
      <c r="C4" s="13"/>
      <c r="D4" s="13"/>
      <c r="E4" s="13"/>
      <c r="F4" s="13"/>
      <c r="G4" s="2"/>
      <c r="H4" s="2"/>
      <c r="I4" s="2"/>
      <c r="J4" s="2"/>
      <c r="K4" s="2"/>
      <c r="L4" s="2"/>
    </row>
    <row r="5" spans="1:14" ht="12.65" customHeight="1" x14ac:dyDescent="0.25">
      <c r="A5" s="2"/>
      <c r="B5" s="2"/>
      <c r="C5" s="2"/>
      <c r="D5" s="2"/>
      <c r="E5" s="2"/>
      <c r="G5" s="2"/>
      <c r="H5" s="2"/>
    </row>
    <row r="6" spans="1:14" ht="233.15" customHeight="1" x14ac:dyDescent="0.25">
      <c r="A6" s="2"/>
      <c r="B6" s="2"/>
      <c r="C6" s="2"/>
      <c r="D6" s="2"/>
      <c r="E6" s="2"/>
      <c r="G6" s="2"/>
      <c r="H6" s="2"/>
      <c r="I6" s="2"/>
      <c r="J6" s="2"/>
    </row>
    <row r="7" spans="1:14" ht="12.5" x14ac:dyDescent="0.25">
      <c r="A7" s="2"/>
      <c r="B7" s="2"/>
      <c r="C7" s="2"/>
      <c r="D7" s="2"/>
      <c r="E7" s="2"/>
      <c r="G7" s="2"/>
      <c r="H7" s="2"/>
      <c r="I7" s="2"/>
      <c r="J7" s="2"/>
    </row>
    <row r="8" spans="1:14" ht="17.5" thickBot="1" x14ac:dyDescent="0.45">
      <c r="A8" s="4" t="s">
        <v>25</v>
      </c>
      <c r="B8" s="4"/>
      <c r="C8" s="4"/>
      <c r="D8" s="4"/>
      <c r="E8" s="4"/>
      <c r="F8" s="4"/>
      <c r="G8" s="2"/>
      <c r="H8" s="2"/>
      <c r="I8" s="2"/>
      <c r="J8" s="2"/>
      <c r="K8" s="2"/>
      <c r="L8" s="2"/>
      <c r="M8" s="2"/>
      <c r="N8" s="2"/>
    </row>
    <row r="9" spans="1:14" ht="14.5" customHeight="1" thickTop="1" x14ac:dyDescent="0.4">
      <c r="A9" s="10"/>
      <c r="B9" s="10"/>
      <c r="C9" s="10"/>
      <c r="D9" s="10"/>
      <c r="E9" s="10"/>
      <c r="F9" s="10"/>
      <c r="G9" s="2"/>
      <c r="H9" s="2"/>
      <c r="I9" s="2"/>
      <c r="J9" s="2"/>
      <c r="K9" s="2"/>
      <c r="L9" s="2"/>
    </row>
    <row r="10" spans="1:14" ht="14.5" customHeight="1" x14ac:dyDescent="0.35">
      <c r="A10" s="5" t="s">
        <v>14</v>
      </c>
      <c r="B10" s="16">
        <v>1000</v>
      </c>
      <c r="C10" s="2" t="s">
        <v>16</v>
      </c>
      <c r="D10" s="35" t="s">
        <v>17</v>
      </c>
      <c r="E10" s="35"/>
      <c r="F10" s="35"/>
      <c r="G10" s="2"/>
      <c r="H10" s="2"/>
      <c r="I10" s="2"/>
      <c r="J10" s="2"/>
    </row>
    <row r="11" spans="1:14" ht="14.5" customHeight="1" x14ac:dyDescent="0.35">
      <c r="A11" s="5" t="s">
        <v>15</v>
      </c>
      <c r="B11" s="16">
        <v>500</v>
      </c>
      <c r="C11" s="2" t="s">
        <v>16</v>
      </c>
      <c r="D11" s="35"/>
      <c r="E11" s="35"/>
      <c r="F11" s="35"/>
      <c r="G11" s="2"/>
      <c r="H11" s="2"/>
      <c r="I11" s="2"/>
      <c r="J11" s="2"/>
    </row>
    <row r="12" spans="1:14" ht="14.5" customHeight="1" x14ac:dyDescent="0.35">
      <c r="A12" s="32" t="s">
        <v>30</v>
      </c>
      <c r="B12" s="7">
        <v>500</v>
      </c>
      <c r="C12" s="2" t="s">
        <v>18</v>
      </c>
      <c r="D12" s="6" t="s">
        <v>19</v>
      </c>
      <c r="E12" s="2"/>
      <c r="G12" s="2"/>
      <c r="H12" s="2"/>
      <c r="I12" s="2"/>
      <c r="J12" s="2"/>
    </row>
    <row r="13" spans="1:14" ht="14.5" customHeight="1" x14ac:dyDescent="0.35">
      <c r="A13" s="5"/>
      <c r="B13" s="2"/>
      <c r="C13" s="2"/>
      <c r="D13" s="2"/>
      <c r="E13" s="2"/>
      <c r="G13" s="2"/>
      <c r="H13" s="2"/>
      <c r="I13" s="2"/>
      <c r="J13" s="2"/>
    </row>
    <row r="14" spans="1:14" ht="14.5" customHeight="1" x14ac:dyDescent="0.35">
      <c r="A14" s="32" t="s">
        <v>0</v>
      </c>
      <c r="B14" s="37">
        <v>3.5</v>
      </c>
      <c r="C14" s="2" t="s">
        <v>1</v>
      </c>
      <c r="D14" s="6" t="s">
        <v>42</v>
      </c>
      <c r="E14" s="2"/>
      <c r="G14" s="2"/>
      <c r="H14" s="2"/>
      <c r="I14" s="2"/>
      <c r="J14" s="2"/>
    </row>
    <row r="15" spans="1:14" ht="14.5" customHeight="1" x14ac:dyDescent="0.35">
      <c r="A15" s="5"/>
      <c r="B15" s="2"/>
      <c r="C15" s="2"/>
      <c r="D15" s="2"/>
      <c r="E15" s="2"/>
      <c r="G15" s="2"/>
      <c r="H15" s="2"/>
      <c r="I15" s="2"/>
      <c r="J15" s="2"/>
    </row>
    <row r="16" spans="1:14" ht="17.5" thickBot="1" x14ac:dyDescent="0.45">
      <c r="A16" s="4" t="s">
        <v>2</v>
      </c>
      <c r="B16" s="4"/>
      <c r="C16" s="4"/>
      <c r="D16" s="4"/>
      <c r="E16" s="4"/>
      <c r="F16" s="4"/>
      <c r="G16" s="2"/>
      <c r="H16" s="2"/>
      <c r="I16" s="2"/>
      <c r="J16" s="2"/>
    </row>
    <row r="17" spans="1:12" ht="14.5" customHeight="1" thickTop="1" x14ac:dyDescent="0.35">
      <c r="A17" s="18" t="s">
        <v>32</v>
      </c>
      <c r="B17" s="19">
        <f>3600/($B$14/2)</f>
        <v>2057.1428571428573</v>
      </c>
      <c r="C17" s="20" t="s">
        <v>18</v>
      </c>
      <c r="D17" s="24" t="s">
        <v>23</v>
      </c>
      <c r="E17" s="21"/>
      <c r="F17" s="21"/>
      <c r="G17" s="2"/>
      <c r="H17" s="2"/>
      <c r="I17" s="2"/>
      <c r="J17" s="2"/>
    </row>
    <row r="18" spans="1:12" ht="14.5" customHeight="1" x14ac:dyDescent="0.35">
      <c r="A18" s="18" t="s">
        <v>33</v>
      </c>
      <c r="B18" s="22">
        <f>$B$12/$B$17</f>
        <v>0.24305555555555552</v>
      </c>
      <c r="C18" s="20"/>
      <c r="D18" s="21"/>
      <c r="E18" s="21"/>
      <c r="F18" s="21"/>
      <c r="G18" s="2"/>
      <c r="H18" s="2"/>
      <c r="I18" s="2"/>
      <c r="J18" s="2"/>
    </row>
    <row r="19" spans="1:12" ht="14.5" customHeight="1" x14ac:dyDescent="0.35">
      <c r="A19" s="18" t="s">
        <v>20</v>
      </c>
      <c r="B19" s="19">
        <f>$B$10+$B$11</f>
        <v>1500</v>
      </c>
      <c r="C19" s="20" t="s">
        <v>16</v>
      </c>
      <c r="D19" s="21"/>
      <c r="E19" s="21"/>
      <c r="F19" s="21"/>
      <c r="G19" s="2"/>
      <c r="H19" s="2"/>
      <c r="I19" s="2"/>
      <c r="J19" s="2"/>
    </row>
    <row r="20" spans="1:12" ht="14.5" hidden="1" customHeight="1" x14ac:dyDescent="0.35">
      <c r="A20" s="17" t="s">
        <v>21</v>
      </c>
      <c r="B20" s="23">
        <f>$B$19/3600*$B$14</f>
        <v>1.4583333333333335</v>
      </c>
      <c r="C20" s="20" t="s">
        <v>31</v>
      </c>
      <c r="D20" s="21"/>
      <c r="E20" s="21"/>
      <c r="F20" s="21"/>
      <c r="G20" s="2"/>
      <c r="H20" s="2"/>
      <c r="I20" s="2"/>
      <c r="J20" s="2"/>
    </row>
    <row r="21" spans="1:12" ht="14.5" customHeight="1" x14ac:dyDescent="0.35">
      <c r="A21" s="5"/>
      <c r="B21" s="2"/>
      <c r="C21" s="2"/>
      <c r="D21" s="2"/>
      <c r="E21" s="2"/>
      <c r="G21" s="2"/>
      <c r="H21" s="2"/>
      <c r="I21" s="2"/>
      <c r="J21" s="2"/>
    </row>
    <row r="22" spans="1:12" ht="17.5" thickBot="1" x14ac:dyDescent="0.45">
      <c r="A22" s="4" t="s">
        <v>11</v>
      </c>
      <c r="B22" s="4"/>
      <c r="C22" s="4"/>
      <c r="D22" s="4"/>
      <c r="E22" s="4"/>
      <c r="F22" s="4"/>
      <c r="G22" s="2"/>
      <c r="H22" s="2"/>
      <c r="I22" s="2"/>
      <c r="J22" s="2"/>
    </row>
    <row r="23" spans="1:12" ht="14.5" customHeight="1" thickTop="1" x14ac:dyDescent="0.4">
      <c r="A23" s="10"/>
      <c r="B23" s="10"/>
      <c r="C23" s="10"/>
      <c r="D23" s="10"/>
      <c r="E23" s="10"/>
      <c r="F23" s="10"/>
      <c r="G23" s="2"/>
      <c r="H23" s="2"/>
      <c r="I23" s="2"/>
      <c r="J23" s="2"/>
      <c r="K23" s="2"/>
      <c r="L23" s="2"/>
    </row>
    <row r="24" spans="1:12" ht="14.5" customHeight="1" x14ac:dyDescent="0.35">
      <c r="A24" s="5" t="s">
        <v>36</v>
      </c>
      <c r="B24" s="31">
        <v>0</v>
      </c>
      <c r="C24" s="31">
        <v>1</v>
      </c>
      <c r="D24" s="31">
        <v>2</v>
      </c>
      <c r="E24" s="31">
        <v>10</v>
      </c>
      <c r="F24" s="6"/>
      <c r="G24" s="2"/>
      <c r="H24" s="2"/>
      <c r="I24" s="2"/>
      <c r="J24" s="2"/>
    </row>
    <row r="25" spans="1:12" ht="14.5" customHeight="1" x14ac:dyDescent="0.35">
      <c r="A25" s="5" t="s">
        <v>22</v>
      </c>
      <c r="B25" s="11">
        <f>B24*6</f>
        <v>0</v>
      </c>
      <c r="C25" s="11">
        <f t="shared" ref="C25:D25" si="0">C24*6</f>
        <v>6</v>
      </c>
      <c r="D25" s="11">
        <f t="shared" si="0"/>
        <v>12</v>
      </c>
      <c r="E25" s="11">
        <f>E24*6</f>
        <v>60</v>
      </c>
      <c r="G25" s="2"/>
      <c r="H25" s="2"/>
      <c r="I25" s="2"/>
      <c r="J25" s="2"/>
    </row>
    <row r="26" spans="1:12" ht="14.5" customHeight="1" x14ac:dyDescent="0.35">
      <c r="A26" s="5" t="s">
        <v>34</v>
      </c>
      <c r="B26" s="12">
        <f>Berekeningen!B11/$B14*3600</f>
        <v>681.95767444651108</v>
      </c>
      <c r="C26" s="12">
        <f>Berekeningen!C11/$B14*3600</f>
        <v>787.02417951640962</v>
      </c>
      <c r="D26" s="12">
        <f>Berekeningen!D11/$B14*3600</f>
        <v>868.33280134397319</v>
      </c>
      <c r="E26" s="12">
        <f>Berekeningen!F11/$B14*3600</f>
        <v>1048.8731793364129</v>
      </c>
      <c r="G26" s="2"/>
      <c r="H26" s="2"/>
      <c r="I26" s="2"/>
      <c r="J26" s="2"/>
    </row>
    <row r="27" spans="1:12" ht="14.5" customHeight="1" x14ac:dyDescent="0.35">
      <c r="A27" s="5" t="s">
        <v>35</v>
      </c>
      <c r="B27" s="8">
        <f>$B12/B26</f>
        <v>0.7331833319506359</v>
      </c>
      <c r="C27" s="8">
        <f>$B12/C26</f>
        <v>0.63530449637167075</v>
      </c>
      <c r="D27" s="8">
        <f>$B12/D26</f>
        <v>0.57581609174053838</v>
      </c>
      <c r="E27" s="8">
        <f>$B12/E26</f>
        <v>0.47670205497706913</v>
      </c>
      <c r="G27" s="2"/>
      <c r="H27" s="2"/>
      <c r="I27" s="2"/>
      <c r="J27" s="2"/>
    </row>
    <row r="28" spans="1:12" ht="14.5" customHeight="1" x14ac:dyDescent="0.25">
      <c r="A28" s="2"/>
      <c r="B28" s="2"/>
      <c r="C28" s="2"/>
      <c r="D28" s="2"/>
      <c r="E28" s="2"/>
      <c r="G28" s="2"/>
      <c r="H28" s="2"/>
      <c r="I28" s="2"/>
      <c r="J28" s="2"/>
    </row>
    <row r="29" spans="1:12" ht="12.5" x14ac:dyDescent="0.25">
      <c r="A29" s="2"/>
      <c r="B29" s="2"/>
      <c r="C29" s="2"/>
      <c r="D29" s="2"/>
      <c r="E29" s="2"/>
      <c r="G29" s="2"/>
      <c r="H29" s="2"/>
      <c r="I29" s="2"/>
      <c r="J29" s="2"/>
    </row>
    <row r="30" spans="1:12" ht="12.5" x14ac:dyDescent="0.25">
      <c r="A30" s="2"/>
      <c r="B30" s="2"/>
      <c r="C30" s="2"/>
      <c r="D30" s="2"/>
      <c r="E30" s="2"/>
      <c r="G30" s="2"/>
      <c r="H30" s="2"/>
      <c r="I30" s="2"/>
      <c r="J30" s="2"/>
    </row>
    <row r="31" spans="1:12" ht="12.5" x14ac:dyDescent="0.25">
      <c r="A31" s="2"/>
      <c r="B31" s="2"/>
      <c r="C31" s="2"/>
      <c r="D31" s="2"/>
      <c r="E31" s="2"/>
      <c r="G31" s="2"/>
      <c r="H31" s="2"/>
      <c r="I31" s="2"/>
      <c r="J31" s="2"/>
    </row>
    <row r="32" spans="1:12" ht="12.5" x14ac:dyDescent="0.25">
      <c r="A32" s="2"/>
      <c r="B32" s="2"/>
      <c r="C32" s="2"/>
      <c r="D32" s="2"/>
      <c r="E32" s="2"/>
      <c r="G32" s="2"/>
      <c r="H32" s="2"/>
      <c r="I32" s="2"/>
      <c r="J32" s="2"/>
    </row>
    <row r="33" spans="1:10" ht="12.5" x14ac:dyDescent="0.25">
      <c r="A33" s="2"/>
      <c r="B33" s="2"/>
      <c r="C33" s="2"/>
      <c r="D33" s="2"/>
      <c r="E33" s="2"/>
      <c r="G33" s="2"/>
      <c r="H33" s="2"/>
      <c r="I33" s="2"/>
      <c r="J33" s="2"/>
    </row>
    <row r="34" spans="1:10" ht="12.5" x14ac:dyDescent="0.25">
      <c r="A34" s="2"/>
      <c r="B34" s="2"/>
      <c r="C34" s="2"/>
      <c r="D34" s="2"/>
      <c r="E34" s="2"/>
      <c r="G34" s="2"/>
      <c r="H34" s="2"/>
      <c r="I34" s="2"/>
      <c r="J34" s="2"/>
    </row>
    <row r="35" spans="1:10" ht="12.5" x14ac:dyDescent="0.25">
      <c r="A35" s="2"/>
      <c r="B35" s="2"/>
      <c r="C35" s="2"/>
      <c r="D35" s="2"/>
      <c r="E35" s="2"/>
      <c r="G35" s="2"/>
      <c r="H35" s="2"/>
      <c r="I35" s="2"/>
      <c r="J35" s="2"/>
    </row>
    <row r="36" spans="1:10" ht="12.5" x14ac:dyDescent="0.25">
      <c r="A36" s="2"/>
      <c r="B36" s="2"/>
      <c r="C36" s="2"/>
      <c r="D36" s="2"/>
      <c r="E36" s="2"/>
      <c r="G36" s="2"/>
      <c r="H36" s="2"/>
      <c r="I36" s="2"/>
      <c r="J36" s="2"/>
    </row>
    <row r="37" spans="1:10" ht="12.5" x14ac:dyDescent="0.25">
      <c r="A37" s="2"/>
      <c r="B37" s="2"/>
      <c r="C37" s="2"/>
      <c r="D37" s="2"/>
      <c r="E37" s="2"/>
      <c r="G37" s="2"/>
      <c r="H37" s="2"/>
      <c r="I37" s="2"/>
      <c r="J37" s="2"/>
    </row>
    <row r="38" spans="1:10" ht="12.5" x14ac:dyDescent="0.25">
      <c r="A38" s="2"/>
      <c r="B38" s="2"/>
      <c r="C38" s="2"/>
      <c r="D38" s="2"/>
      <c r="E38" s="2"/>
      <c r="G38" s="2"/>
      <c r="H38" s="2"/>
      <c r="I38" s="2"/>
      <c r="J38" s="2"/>
    </row>
    <row r="39" spans="1:10" ht="12.5" x14ac:dyDescent="0.25">
      <c r="A39" s="2"/>
      <c r="B39" s="2"/>
      <c r="C39" s="2"/>
      <c r="D39" s="2"/>
      <c r="E39" s="2"/>
      <c r="G39" s="2"/>
      <c r="H39" s="2"/>
      <c r="I39" s="2"/>
      <c r="J39" s="2"/>
    </row>
    <row r="40" spans="1:10" ht="12.5" x14ac:dyDescent="0.25">
      <c r="A40" s="2"/>
      <c r="B40" s="2"/>
      <c r="C40" s="2"/>
      <c r="D40" s="2"/>
      <c r="E40" s="2"/>
      <c r="G40" s="2"/>
      <c r="H40" s="2"/>
      <c r="I40" s="2"/>
      <c r="J40" s="2"/>
    </row>
    <row r="41" spans="1:10" ht="12.5" x14ac:dyDescent="0.25">
      <c r="A41" s="2"/>
      <c r="B41" s="2"/>
      <c r="C41" s="2"/>
      <c r="D41" s="2"/>
      <c r="E41" s="2"/>
      <c r="G41" s="2"/>
      <c r="H41" s="2"/>
      <c r="I41" s="2"/>
      <c r="J41" s="2"/>
    </row>
    <row r="42" spans="1:10" ht="12.5" x14ac:dyDescent="0.25">
      <c r="A42" s="2"/>
      <c r="B42" s="2"/>
      <c r="C42" s="2"/>
      <c r="D42" s="2"/>
      <c r="E42" s="2"/>
      <c r="G42" s="2"/>
      <c r="H42" s="2"/>
      <c r="I42" s="2"/>
      <c r="J42" s="2"/>
    </row>
    <row r="43" spans="1:10" ht="12.5" x14ac:dyDescent="0.25">
      <c r="A43" s="2"/>
      <c r="B43" s="2"/>
      <c r="C43" s="2"/>
      <c r="D43" s="2"/>
      <c r="E43" s="2"/>
      <c r="G43" s="2"/>
      <c r="H43" s="2"/>
      <c r="I43" s="2"/>
      <c r="J43" s="2"/>
    </row>
    <row r="44" spans="1:10" ht="9.65" customHeight="1" x14ac:dyDescent="0.25">
      <c r="A44" s="2"/>
      <c r="B44" s="2"/>
      <c r="C44" s="2"/>
      <c r="D44" s="2"/>
      <c r="E44" s="2"/>
      <c r="G44" s="2"/>
      <c r="H44" s="2"/>
      <c r="I44" s="2"/>
      <c r="J44" s="2"/>
    </row>
    <row r="45" spans="1:10" ht="12.5" x14ac:dyDescent="0.25">
      <c r="A45" s="2"/>
      <c r="B45" s="2"/>
      <c r="C45" s="2"/>
      <c r="D45" s="2"/>
      <c r="E45" s="2"/>
      <c r="G45" s="2"/>
      <c r="H45" s="2"/>
      <c r="I45" s="2"/>
      <c r="J45" s="2"/>
    </row>
    <row r="46" spans="1:10" ht="12.5" x14ac:dyDescent="0.25">
      <c r="A46" s="2"/>
      <c r="B46" s="2"/>
      <c r="C46" s="2"/>
      <c r="D46" s="2"/>
      <c r="E46" s="2"/>
      <c r="G46" s="2"/>
      <c r="H46" s="2"/>
      <c r="I46" s="2"/>
      <c r="J46" s="2"/>
    </row>
    <row r="47" spans="1:10" ht="12.5" x14ac:dyDescent="0.25">
      <c r="A47" s="2"/>
      <c r="B47" s="2"/>
      <c r="C47" s="2"/>
      <c r="D47" s="2"/>
      <c r="E47" s="2"/>
      <c r="G47" s="2"/>
      <c r="H47" s="2"/>
      <c r="I47" s="2"/>
      <c r="J47" s="2"/>
    </row>
  </sheetData>
  <sheetProtection algorithmName="SHA-512" hashValue="oGxG2xZQh7TU29D5pLIoBgydkJdsQ+YhXO3ddw8Z3QVKwcElIeGc60E2b1b6psMYgInAOfmT0J9qQVjQd5ttQg==" saltValue="lJPd8c23MTzRvEkofxp+0g==" spinCount="100000" sheet="1" objects="1" scenarios="1"/>
  <mergeCells count="1">
    <mergeCell ref="D10:F11"/>
  </mergeCells>
  <conditionalFormatting sqref="B18">
    <cfRule type="cellIs" dxfId="5" priority="4" operator="between">
      <formula>0.6</formula>
      <formula>1</formula>
    </cfRule>
    <cfRule type="cellIs" dxfId="4" priority="5" operator="greaterThan">
      <formula>0.8</formula>
    </cfRule>
    <cfRule type="cellIs" dxfId="3" priority="6" operator="lessThan">
      <formula>0.6</formula>
    </cfRule>
  </conditionalFormatting>
  <conditionalFormatting sqref="B27:E27">
    <cfRule type="cellIs" dxfId="2" priority="1" operator="between">
      <formula>0.6</formula>
      <formula>1</formula>
    </cfRule>
    <cfRule type="cellIs" dxfId="1" priority="2" operator="greaterThan">
      <formula>0.8</formula>
    </cfRule>
    <cfRule type="cellIs" dxfId="0" priority="3" operator="lessThan">
      <formula>0.6</formula>
    </cfRule>
  </conditionalFormatting>
  <pageMargins left="0.7" right="0.7" top="0.75" bottom="0.75" header="0.3" footer="0.3"/>
  <pageSetup paperSize="9" orientation="portrait" r:id="rId1"/>
  <ignoredErrors>
    <ignoredError sqref="B17:B20"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3:F36"/>
  <sheetViews>
    <sheetView workbookViewId="0">
      <selection activeCell="J33" sqref="J33"/>
    </sheetView>
  </sheetViews>
  <sheetFormatPr defaultRowHeight="12.5" x14ac:dyDescent="0.25"/>
  <cols>
    <col min="1" max="1" width="29.6328125" customWidth="1"/>
    <col min="6" max="6" width="10" customWidth="1"/>
  </cols>
  <sheetData>
    <row r="3" spans="1:6" ht="13" x14ac:dyDescent="0.3">
      <c r="A3" s="27" t="s">
        <v>3</v>
      </c>
      <c r="B3" s="1"/>
      <c r="C3" s="1"/>
      <c r="D3" s="1"/>
      <c r="E3" s="1"/>
      <c r="F3" s="1"/>
    </row>
    <row r="4" spans="1:6" x14ac:dyDescent="0.25">
      <c r="A4" s="1" t="s">
        <v>4</v>
      </c>
      <c r="B4" s="1">
        <f>MATCH(Rekentool!B20,Berekeningen!A17:A36,1)</f>
        <v>14</v>
      </c>
      <c r="C4" s="1"/>
      <c r="D4" s="1"/>
      <c r="E4" s="1"/>
      <c r="F4" s="1"/>
    </row>
    <row r="5" spans="1:6" x14ac:dyDescent="0.25">
      <c r="A5" s="1" t="s">
        <v>5</v>
      </c>
      <c r="B5" s="1">
        <f>B4+1</f>
        <v>15</v>
      </c>
      <c r="C5" s="1"/>
      <c r="D5" s="1"/>
      <c r="E5" s="1"/>
      <c r="F5" s="1"/>
    </row>
    <row r="6" spans="1:6" x14ac:dyDescent="0.25">
      <c r="A6" s="1" t="s">
        <v>6</v>
      </c>
      <c r="B6" s="1">
        <f>INDEX(Berekeningen!A$17:A$36,B4)</f>
        <v>1.4285999999999999</v>
      </c>
      <c r="C6" s="1"/>
      <c r="D6" s="1"/>
      <c r="E6" s="1"/>
      <c r="F6" s="1"/>
    </row>
    <row r="7" spans="1:6" x14ac:dyDescent="0.25">
      <c r="A7" s="1" t="s">
        <v>7</v>
      </c>
      <c r="B7" s="1">
        <f>INDEX(Berekeningen!A$17:A$36,B5)</f>
        <v>1.6667000000000001</v>
      </c>
      <c r="C7" s="1"/>
      <c r="D7" s="1"/>
      <c r="E7" s="1"/>
      <c r="F7" s="1"/>
    </row>
    <row r="8" spans="1:6" x14ac:dyDescent="0.25">
      <c r="A8" s="1"/>
      <c r="B8" s="1"/>
      <c r="C8" s="1"/>
      <c r="D8" s="1"/>
      <c r="E8" s="1"/>
      <c r="F8" s="1"/>
    </row>
    <row r="9" spans="1:6" x14ac:dyDescent="0.25">
      <c r="A9" s="1" t="s">
        <v>8</v>
      </c>
      <c r="B9" s="1">
        <f>INDEX(Berekeningen!B$17:B$36,$B4)</f>
        <v>0.67770000000000008</v>
      </c>
      <c r="C9" s="1">
        <f>INDEX(Berekeningen!C$17:C$36,$B4)</f>
        <v>0.77780000000000005</v>
      </c>
      <c r="D9" s="1">
        <f>INDEX(Berekeningen!D$17:D$36,$B4)</f>
        <v>0.85690000000000011</v>
      </c>
      <c r="E9" s="1">
        <f>INDEX(Berekeningen!E$17:E$36,$B4)</f>
        <v>0.96320000000000006</v>
      </c>
      <c r="F9" s="1">
        <f>INDEX(Berekeningen!F$17:F$36,$B4)</f>
        <v>1.0327999999999999</v>
      </c>
    </row>
    <row r="10" spans="1:6" x14ac:dyDescent="0.25">
      <c r="A10" s="1" t="s">
        <v>9</v>
      </c>
      <c r="B10" s="1">
        <f>INDEX(Berekeningen!B$17:B$36,$B5)</f>
        <v>0.56010000000000004</v>
      </c>
      <c r="C10" s="1">
        <f>INDEX(Berekeningen!C$17:C$36,$B5)</f>
        <v>0.67660000000000009</v>
      </c>
      <c r="D10" s="1">
        <f>INDEX(Berekeningen!D$17:D$36,$B5)</f>
        <v>0.75530000000000008</v>
      </c>
      <c r="E10" s="1">
        <f>INDEX(Berekeningen!E$17:E$36,$B5)</f>
        <v>0.85940000000000005</v>
      </c>
      <c r="F10" s="1">
        <f>INDEX(Berekeningen!F$17:F$36,$B5)</f>
        <v>0.92820000000000003</v>
      </c>
    </row>
    <row r="11" spans="1:6" x14ac:dyDescent="0.25">
      <c r="A11" s="1" t="s">
        <v>10</v>
      </c>
      <c r="B11" s="1">
        <f>(Rekentool!B20-$B6)/($B7-$B6)*(B10-B9)+B9</f>
        <v>0.66301440571188575</v>
      </c>
      <c r="C11" s="1">
        <f>(Rekentool!B20-$B6)/($B7-$B6)*(C10-C9)+C9</f>
        <v>0.76516239675206488</v>
      </c>
      <c r="D11" s="1">
        <f>(Rekentool!B20-$B6)/($B7-$B6)*(D10-D9)+D9</f>
        <v>0.84421244575108501</v>
      </c>
      <c r="E11" s="1">
        <f>(Rekentool!B20-$B6)/($B7-$B6)*(E10-E9)+E9</f>
        <v>0.950237715245695</v>
      </c>
      <c r="F11" s="1">
        <f>(Rekentool!B20-$B6)/($B7-$B6)*(F10-F9)+F9</f>
        <v>1.0197378132437349</v>
      </c>
    </row>
    <row r="15" spans="1:6" ht="52.5" customHeight="1" x14ac:dyDescent="0.25">
      <c r="A15" s="36" t="s">
        <v>12</v>
      </c>
      <c r="B15" s="36"/>
      <c r="C15" s="36"/>
      <c r="D15" s="36"/>
      <c r="E15" s="36"/>
      <c r="F15" s="36"/>
    </row>
    <row r="16" spans="1:6" ht="26" x14ac:dyDescent="0.3">
      <c r="A16" s="33" t="s">
        <v>13</v>
      </c>
      <c r="B16" s="27">
        <v>0</v>
      </c>
      <c r="C16" s="27">
        <v>1</v>
      </c>
      <c r="D16" s="27">
        <v>2</v>
      </c>
      <c r="E16" s="27">
        <v>5</v>
      </c>
      <c r="F16" s="27">
        <v>10</v>
      </c>
    </row>
    <row r="17" spans="1:6" ht="13" x14ac:dyDescent="0.3">
      <c r="A17" s="27">
        <v>0</v>
      </c>
      <c r="B17" s="1">
        <v>2</v>
      </c>
      <c r="C17" s="1">
        <v>2</v>
      </c>
      <c r="D17" s="1">
        <v>2</v>
      </c>
      <c r="E17" s="1">
        <v>2</v>
      </c>
      <c r="F17" s="1">
        <v>2</v>
      </c>
    </row>
    <row r="18" spans="1:6" ht="13" x14ac:dyDescent="0.3">
      <c r="A18" s="27">
        <v>0.1</v>
      </c>
      <c r="B18" s="1">
        <v>1.8555000000000001</v>
      </c>
      <c r="C18" s="1">
        <v>1.8568</v>
      </c>
      <c r="D18" s="1">
        <v>1.8587</v>
      </c>
      <c r="E18" s="1">
        <v>1.8627</v>
      </c>
      <c r="F18" s="1">
        <v>1.8689</v>
      </c>
    </row>
    <row r="19" spans="1:6" ht="13" x14ac:dyDescent="0.3">
      <c r="A19" s="27">
        <v>0.1111</v>
      </c>
      <c r="B19" s="1">
        <v>1.8397999999999999</v>
      </c>
      <c r="C19" s="1">
        <v>1.8416000000000001</v>
      </c>
      <c r="D19" s="1">
        <v>1.8437999999999999</v>
      </c>
      <c r="E19" s="1">
        <v>1.8485</v>
      </c>
      <c r="F19" s="1">
        <v>1.8561000000000001</v>
      </c>
    </row>
    <row r="20" spans="1:6" ht="13" x14ac:dyDescent="0.3">
      <c r="A20" s="27">
        <v>0.125</v>
      </c>
      <c r="B20" s="1">
        <v>1.821</v>
      </c>
      <c r="C20" s="1">
        <v>1.8233000000000001</v>
      </c>
      <c r="D20" s="1">
        <v>1.8258999999999999</v>
      </c>
      <c r="E20" s="1">
        <v>1.8317999999999999</v>
      </c>
      <c r="F20" s="1">
        <v>1.8411999999999999</v>
      </c>
    </row>
    <row r="21" spans="1:6" ht="13" x14ac:dyDescent="0.3">
      <c r="A21" s="27">
        <v>0.1429</v>
      </c>
      <c r="B21" s="1">
        <v>1.7959000000000001</v>
      </c>
      <c r="C21" s="1">
        <v>1.7991000000000001</v>
      </c>
      <c r="D21" s="1">
        <v>1.8024</v>
      </c>
      <c r="E21" s="1">
        <v>1.8101</v>
      </c>
      <c r="F21" s="1">
        <v>1.8216999999999999</v>
      </c>
    </row>
    <row r="22" spans="1:6" ht="13" x14ac:dyDescent="0.3">
      <c r="A22" s="27">
        <v>0.16670000000000001</v>
      </c>
      <c r="B22" s="1">
        <v>1.7652000000000001</v>
      </c>
      <c r="C22" s="1">
        <v>1.7697000000000001</v>
      </c>
      <c r="D22" s="1">
        <v>1.7732000000000001</v>
      </c>
      <c r="E22" s="1">
        <v>1.7829999999999999</v>
      </c>
      <c r="F22" s="1">
        <v>1.7974999999999999</v>
      </c>
    </row>
    <row r="23" spans="1:6" ht="13" x14ac:dyDescent="0.3">
      <c r="A23" s="27">
        <v>0.2</v>
      </c>
      <c r="B23" s="1">
        <v>1.7212000000000001</v>
      </c>
      <c r="C23" s="1">
        <v>1.7271000000000001</v>
      </c>
      <c r="D23" s="1">
        <v>1.7321</v>
      </c>
      <c r="E23" s="1">
        <v>1.7469000000000001</v>
      </c>
      <c r="F23" s="1">
        <v>1.7633999999999999</v>
      </c>
    </row>
    <row r="24" spans="1:6" ht="13" x14ac:dyDescent="0.3">
      <c r="A24" s="27">
        <v>0.25</v>
      </c>
      <c r="B24" s="1">
        <v>1.6574</v>
      </c>
      <c r="C24" s="1">
        <v>1.6661000000000001</v>
      </c>
      <c r="D24" s="1">
        <v>1.6738</v>
      </c>
      <c r="E24" s="1">
        <v>1.6947999999999999</v>
      </c>
      <c r="F24" s="1">
        <v>1.7161999999999999</v>
      </c>
    </row>
    <row r="25" spans="1:6" ht="13" x14ac:dyDescent="0.3">
      <c r="A25" s="27">
        <v>0.33330000000000004</v>
      </c>
      <c r="B25" s="1">
        <v>1.5569</v>
      </c>
      <c r="C25" s="1">
        <v>1.5707</v>
      </c>
      <c r="D25" s="1">
        <v>1.5829</v>
      </c>
      <c r="E25" s="1">
        <v>1.6143000000000001</v>
      </c>
      <c r="F25" s="1">
        <v>1.6471</v>
      </c>
    </row>
    <row r="26" spans="1:6" ht="13" x14ac:dyDescent="0.3">
      <c r="A26" s="27">
        <v>0.5</v>
      </c>
      <c r="B26" s="1">
        <v>1.3706</v>
      </c>
      <c r="C26" s="1">
        <v>1.3978999999999999</v>
      </c>
      <c r="D26" s="1">
        <v>1.4235</v>
      </c>
      <c r="E26" s="1">
        <v>1.4716</v>
      </c>
      <c r="F26" s="1">
        <v>1.5228000000000002</v>
      </c>
    </row>
    <row r="27" spans="1:6" ht="13" x14ac:dyDescent="0.3">
      <c r="A27" s="27">
        <v>1</v>
      </c>
      <c r="B27" s="1">
        <v>0.93730000000000002</v>
      </c>
      <c r="C27" s="1">
        <v>1.0111000000000001</v>
      </c>
      <c r="D27" s="1">
        <v>1.0604</v>
      </c>
      <c r="E27" s="1">
        <v>1.1600999999999999</v>
      </c>
      <c r="F27" s="1">
        <v>1.2273000000000001</v>
      </c>
    </row>
    <row r="28" spans="1:6" ht="13" x14ac:dyDescent="0.3">
      <c r="A28" s="27">
        <v>1.1111</v>
      </c>
      <c r="B28" s="1">
        <v>0.86490000000000011</v>
      </c>
      <c r="C28" s="1">
        <v>0.9426000000000001</v>
      </c>
      <c r="D28" s="1">
        <v>0.99960000000000004</v>
      </c>
      <c r="E28" s="1">
        <v>1.1002000000000001</v>
      </c>
      <c r="F28" s="1">
        <v>1.1659999999999999</v>
      </c>
    </row>
    <row r="29" spans="1:6" ht="13" x14ac:dyDescent="0.3">
      <c r="A29" s="27">
        <v>1.25</v>
      </c>
      <c r="B29" s="1">
        <v>0.77700000000000002</v>
      </c>
      <c r="C29" s="1">
        <v>0.86310000000000009</v>
      </c>
      <c r="D29" s="1">
        <v>0.93290000000000006</v>
      </c>
      <c r="E29" s="1">
        <v>1.0395000000000001</v>
      </c>
      <c r="F29" s="1">
        <v>1.1067</v>
      </c>
    </row>
    <row r="30" spans="1:6" ht="13" x14ac:dyDescent="0.3">
      <c r="A30" s="27">
        <v>1.4285999999999999</v>
      </c>
      <c r="B30" s="1">
        <v>0.67770000000000008</v>
      </c>
      <c r="C30" s="1">
        <v>0.77780000000000005</v>
      </c>
      <c r="D30" s="1">
        <v>0.85690000000000011</v>
      </c>
      <c r="E30" s="1">
        <v>0.96320000000000006</v>
      </c>
      <c r="F30" s="1">
        <v>1.0327999999999999</v>
      </c>
    </row>
    <row r="31" spans="1:6" ht="13" x14ac:dyDescent="0.3">
      <c r="A31" s="27">
        <v>1.6667000000000001</v>
      </c>
      <c r="B31" s="1">
        <v>0.56010000000000004</v>
      </c>
      <c r="C31" s="1">
        <v>0.67660000000000009</v>
      </c>
      <c r="D31" s="1">
        <v>0.75530000000000008</v>
      </c>
      <c r="E31" s="1">
        <v>0.85940000000000005</v>
      </c>
      <c r="F31" s="1">
        <v>0.92820000000000003</v>
      </c>
    </row>
    <row r="32" spans="1:6" ht="13" x14ac:dyDescent="0.3">
      <c r="A32" s="27">
        <v>2</v>
      </c>
      <c r="B32" s="1">
        <v>0.43540000000000001</v>
      </c>
      <c r="C32" s="1">
        <v>0.57540000000000002</v>
      </c>
      <c r="D32" s="1">
        <v>0.65060000000000007</v>
      </c>
      <c r="E32" s="1">
        <v>0.74880000000000002</v>
      </c>
      <c r="F32" s="1">
        <v>0.81620000000000004</v>
      </c>
    </row>
    <row r="33" spans="1:6" ht="13" x14ac:dyDescent="0.3">
      <c r="A33" s="27">
        <v>2.5</v>
      </c>
      <c r="B33" s="1">
        <v>0.29390000000000005</v>
      </c>
      <c r="C33" s="1">
        <v>0.44090000000000001</v>
      </c>
      <c r="D33" s="1">
        <v>0.52070000000000005</v>
      </c>
      <c r="E33" s="1">
        <v>0.61550000000000005</v>
      </c>
      <c r="F33" s="1">
        <v>0.67730000000000001</v>
      </c>
    </row>
    <row r="34" spans="1:6" ht="13" x14ac:dyDescent="0.3">
      <c r="A34" s="27">
        <v>3.3332999999999999</v>
      </c>
      <c r="B34" s="1">
        <v>0.16360000000000002</v>
      </c>
      <c r="C34" s="1">
        <v>0.29710000000000003</v>
      </c>
      <c r="D34" s="1">
        <v>0.35790000000000005</v>
      </c>
      <c r="E34" s="1">
        <v>0.44010000000000005</v>
      </c>
      <c r="F34" s="1">
        <v>0.49410000000000004</v>
      </c>
    </row>
    <row r="35" spans="1:6" ht="13" x14ac:dyDescent="0.3">
      <c r="A35" s="27">
        <v>5</v>
      </c>
      <c r="B35" s="1">
        <v>4.6100000000000002E-2</v>
      </c>
      <c r="C35" s="1">
        <v>0.14230000000000001</v>
      </c>
      <c r="D35" s="1">
        <v>0.17830000000000001</v>
      </c>
      <c r="E35" s="1">
        <v>0.23250000000000001</v>
      </c>
      <c r="F35" s="1">
        <v>0.26150000000000001</v>
      </c>
    </row>
    <row r="36" spans="1:6" ht="13" x14ac:dyDescent="0.3">
      <c r="A36" s="27">
        <v>10</v>
      </c>
      <c r="B36" s="1">
        <v>0</v>
      </c>
      <c r="C36" s="1">
        <v>2.3699999999999999E-2</v>
      </c>
      <c r="D36" s="1">
        <v>3.3299999999999996E-2</v>
      </c>
      <c r="E36" s="1">
        <v>4.7199999999999999E-2</v>
      </c>
      <c r="F36" s="1">
        <v>6.0999999999999999E-2</v>
      </c>
    </row>
  </sheetData>
  <mergeCells count="1">
    <mergeCell ref="A15:F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Rekentool</vt:lpstr>
      <vt:lpstr>Berekeningen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Wolters, Stan</dc:creator>
  <cp:lastModifiedBy>Wolters, Stan</cp:lastModifiedBy>
  <dcterms:created xsi:type="dcterms:W3CDTF">2023-08-31T06:35:58Z</dcterms:created>
  <dcterms:modified xsi:type="dcterms:W3CDTF">2023-12-14T08:38:02Z</dcterms:modified>
</cp:coreProperties>
</file>